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340" tabRatio="500" activeTab="0"/>
  </bookViews>
  <sheets>
    <sheet name="Feuil1" sheetId="1" r:id="rId1"/>
    <sheet name="Feuil2" sheetId="2" r:id="rId2"/>
  </sheets>
  <definedNames>
    <definedName name="Calendrier">'Feuil1'!$Q$2:$R$47</definedName>
    <definedName name="Calendrier2">'Feuil1'!$S$2:$T$55</definedName>
    <definedName name="Circos">'Feuil1'!$N$2:$N$5</definedName>
    <definedName name="_xlnm.Print_Area" localSheetId="0">'Feuil1'!$A$1:$I$48</definedName>
  </definedNames>
  <calcPr fullCalcOnLoad="1"/>
</workbook>
</file>

<file path=xl/comments1.xml><?xml version="1.0" encoding="utf-8"?>
<comments xmlns="http://schemas.openxmlformats.org/spreadsheetml/2006/main">
  <authors>
    <author/>
  </authors>
  <commentList>
    <comment ref="A12" authorId="0">
      <text>
        <r>
          <rPr>
            <b/>
            <sz val="9"/>
            <color indexed="8"/>
            <rFont val="Calibri"/>
            <family val="2"/>
          </rPr>
          <t>Saisir le N° de la première semaine travaillée pour la période</t>
        </r>
      </text>
    </comment>
  </commentList>
</comments>
</file>

<file path=xl/sharedStrings.xml><?xml version="1.0" encoding="utf-8"?>
<sst xmlns="http://schemas.openxmlformats.org/spreadsheetml/2006/main" count="65" uniqueCount="39">
  <si>
    <t>FICHE DE SUIVI DES HORAIRES EFFECTUÉS PAR LES TITULAIRES REMPLAÇANTS</t>
  </si>
  <si>
    <t>Montbéliard 1</t>
  </si>
  <si>
    <t>Montbéliard 2</t>
  </si>
  <si>
    <t>Nom et prénom du titulaire remplaçant :</t>
  </si>
  <si>
    <t>Circonscription de rattachement :</t>
  </si>
  <si>
    <t>Mois de :</t>
  </si>
  <si>
    <t>N° semaine</t>
  </si>
  <si>
    <t>Jour travaillé</t>
  </si>
  <si>
    <t>Date</t>
  </si>
  <si>
    <t xml:space="preserve">Ecole </t>
  </si>
  <si>
    <t>Nombre d'heures entières effectuées</t>
  </si>
  <si>
    <t>Nombre de minutes supplémentaires aux heures effectuées</t>
  </si>
  <si>
    <t>Total des heures effectuées sur la semaine</t>
  </si>
  <si>
    <t xml:space="preserve">Lundi </t>
  </si>
  <si>
    <t>Mardi</t>
  </si>
  <si>
    <t>Mercredi</t>
  </si>
  <si>
    <t>Jeudi</t>
  </si>
  <si>
    <t>Vendredi</t>
  </si>
  <si>
    <t>Samedi</t>
  </si>
  <si>
    <t>Cadre réservé à l'administration</t>
  </si>
  <si>
    <t>Montbéliard 3</t>
  </si>
  <si>
    <t>Montbéliard 4</t>
  </si>
  <si>
    <t>Différentiel pris en compte</t>
  </si>
  <si>
    <t xml:space="preserve">Quotité de service : </t>
  </si>
  <si>
    <t>%</t>
  </si>
  <si>
    <t>Année :</t>
  </si>
  <si>
    <t>janvier</t>
  </si>
  <si>
    <t>février</t>
  </si>
  <si>
    <t>mars</t>
  </si>
  <si>
    <t>avril</t>
  </si>
  <si>
    <t>mai</t>
  </si>
  <si>
    <t>juin</t>
  </si>
  <si>
    <t>juillet</t>
  </si>
  <si>
    <t>août</t>
  </si>
  <si>
    <t>septembre</t>
  </si>
  <si>
    <t>octobre</t>
  </si>
  <si>
    <t>novembre</t>
  </si>
  <si>
    <t>décembre</t>
  </si>
  <si>
    <t>Il est impératif que les informations suivantes soient renseignées par semaines complètes.
En cas d'une semaine se chevauchant sur deux mois, vous renseignerez la semaine complète sur la fiche de suivi du second mois.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</si>
</sst>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dd/mm/yy;@"/>
    <numFmt numFmtId="173" formatCode="[$-40C]dddd\ d\ mmmm\ yyyy"/>
    <numFmt numFmtId="174" formatCode="h:mm;@"/>
    <numFmt numFmtId="175" formatCode="mmm\-yyyy"/>
  </numFmts>
  <fonts count="29">
    <font>
      <sz val="12"/>
      <color indexed="8"/>
      <name val="Calibri"/>
      <family val="2"/>
    </font>
    <font>
      <sz val="10"/>
      <name val="Arial"/>
      <family val="2"/>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9"/>
      <name val="Calibri"/>
      <family val="2"/>
    </font>
    <font>
      <b/>
      <sz val="18"/>
      <color indexed="8"/>
      <name val="Calibri"/>
      <family val="2"/>
    </font>
    <font>
      <b/>
      <sz val="12"/>
      <color indexed="8"/>
      <name val="Calibri"/>
      <family val="2"/>
    </font>
    <font>
      <b/>
      <sz val="9"/>
      <color indexed="8"/>
      <name val="Calibri"/>
      <family val="2"/>
    </font>
    <font>
      <b/>
      <sz val="12"/>
      <color indexed="10"/>
      <name val="Calibri"/>
      <family val="2"/>
    </font>
    <font>
      <sz val="8"/>
      <name val="Calibri"/>
      <family val="2"/>
    </font>
    <font>
      <sz val="13"/>
      <color indexed="8"/>
      <name val="Calibri"/>
      <family val="2"/>
    </font>
    <font>
      <sz val="12"/>
      <color indexed="17"/>
      <name val="Calibri"/>
      <family val="2"/>
    </font>
    <font>
      <b/>
      <i/>
      <sz val="14"/>
      <color indexed="1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4" fillId="0" borderId="0" applyNumberFormat="0" applyFill="0" applyBorder="0" applyAlignment="0" applyProtection="0"/>
    <xf numFmtId="0" fontId="5" fillId="4" borderId="0" applyNumberFormat="0" applyBorder="0" applyAlignment="0" applyProtection="0"/>
    <xf numFmtId="0" fontId="6" fillId="18" borderId="1" applyNumberFormat="0" applyAlignment="0" applyProtection="0"/>
    <xf numFmtId="0" fontId="7" fillId="0" borderId="2" applyNumberFormat="0" applyFill="0" applyAlignment="0" applyProtection="0"/>
    <xf numFmtId="0" fontId="0" fillId="19" borderId="3" applyNumberFormat="0" applyAlignment="0" applyProtection="0"/>
    <xf numFmtId="0" fontId="8" fillId="7" borderId="1" applyNumberFormat="0" applyAlignment="0" applyProtection="0"/>
    <xf numFmtId="0" fontId="9" fillId="3"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0" fillId="20" borderId="0" applyNumberFormat="0" applyBorder="0" applyAlignment="0" applyProtection="0"/>
    <xf numFmtId="9" fontId="1" fillId="0" borderId="0" applyFill="0" applyBorder="0" applyAlignment="0" applyProtection="0"/>
    <xf numFmtId="0" fontId="25" fillId="21" borderId="0" applyNumberFormat="0" applyBorder="0" applyAlignment="0" applyProtection="0"/>
    <xf numFmtId="0" fontId="11" fillId="18" borderId="4" applyNumberForma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0" borderId="8" applyNumberFormat="0" applyFill="0" applyAlignment="0" applyProtection="0"/>
    <xf numFmtId="0" fontId="18" fillId="22" borderId="9" applyNumberFormat="0" applyAlignment="0" applyProtection="0"/>
  </cellStyleXfs>
  <cellXfs count="49">
    <xf numFmtId="0" fontId="0" fillId="0" borderId="0" xfId="0" applyAlignment="1">
      <alignment/>
    </xf>
    <xf numFmtId="2" fontId="0" fillId="0" borderId="0" xfId="0" applyNumberFormat="1" applyAlignment="1">
      <alignment/>
    </xf>
    <xf numFmtId="0" fontId="19" fillId="0" borderId="0" xfId="0" applyFont="1" applyAlignment="1">
      <alignment/>
    </xf>
    <xf numFmtId="2" fontId="0" fillId="0" borderId="0" xfId="0" applyNumberFormat="1" applyAlignment="1">
      <alignment horizontal="center" vertical="center" wrapText="1"/>
    </xf>
    <xf numFmtId="0" fontId="0" fillId="0" borderId="0" xfId="0" applyFont="1" applyAlignment="1">
      <alignment/>
    </xf>
    <xf numFmtId="14" fontId="0" fillId="0" borderId="0" xfId="0" applyNumberFormat="1" applyFont="1" applyAlignment="1">
      <alignment/>
    </xf>
    <xf numFmtId="2" fontId="0" fillId="0" borderId="0" xfId="0" applyNumberFormat="1" applyFont="1" applyAlignment="1">
      <alignment/>
    </xf>
    <xf numFmtId="0" fontId="0" fillId="6" borderId="0" xfId="0" applyFill="1" applyAlignment="1" applyProtection="1">
      <alignment horizontal="center"/>
      <protection locked="0"/>
    </xf>
    <xf numFmtId="0" fontId="20" fillId="0" borderId="0" xfId="0" applyFont="1" applyAlignment="1">
      <alignment/>
    </xf>
    <xf numFmtId="0" fontId="20" fillId="0" borderId="0" xfId="0" applyFont="1" applyAlignment="1">
      <alignment vertical="center" wrapText="1"/>
    </xf>
    <xf numFmtId="0" fontId="20" fillId="22"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6" borderId="10" xfId="0" applyFill="1" applyBorder="1" applyAlignment="1" applyProtection="1">
      <alignment horizontal="center" vertical="center"/>
      <protection locked="0"/>
    </xf>
    <xf numFmtId="0" fontId="0" fillId="0" borderId="10" xfId="0" applyFont="1" applyBorder="1" applyAlignment="1">
      <alignment/>
    </xf>
    <xf numFmtId="172" fontId="0" fillId="18" borderId="10" xfId="0" applyNumberFormat="1" applyFill="1" applyBorder="1" applyAlignment="1" applyProtection="1">
      <alignment horizontal="center"/>
      <protection/>
    </xf>
    <xf numFmtId="172" fontId="0" fillId="6" borderId="10" xfId="0" applyNumberFormat="1" applyFont="1" applyFill="1" applyBorder="1" applyAlignment="1" applyProtection="1">
      <alignment/>
      <protection locked="0"/>
    </xf>
    <xf numFmtId="172" fontId="0" fillId="0" borderId="10" xfId="0" applyNumberFormat="1" applyBorder="1" applyAlignment="1">
      <alignment horizontal="center"/>
    </xf>
    <xf numFmtId="172" fontId="0" fillId="18" borderId="10" xfId="0" applyNumberFormat="1" applyFill="1" applyBorder="1" applyAlignment="1">
      <alignment horizontal="center"/>
    </xf>
    <xf numFmtId="0" fontId="20" fillId="8" borderId="11" xfId="0" applyFont="1" applyFill="1" applyBorder="1" applyAlignment="1">
      <alignment/>
    </xf>
    <xf numFmtId="0" fontId="22" fillId="8" borderId="12" xfId="0" applyFont="1" applyFill="1" applyBorder="1" applyAlignment="1">
      <alignment horizontal="left"/>
    </xf>
    <xf numFmtId="0" fontId="22" fillId="8" borderId="13" xfId="0" applyFont="1" applyFill="1" applyBorder="1" applyAlignment="1">
      <alignment horizontal="left"/>
    </xf>
    <xf numFmtId="14" fontId="0" fillId="0" borderId="0" xfId="0" applyNumberFormat="1" applyAlignment="1">
      <alignment/>
    </xf>
    <xf numFmtId="172" fontId="0" fillId="6" borderId="10" xfId="0" applyNumberFormat="1" applyFill="1" applyBorder="1" applyAlignment="1" applyProtection="1">
      <alignment/>
      <protection locked="0"/>
    </xf>
    <xf numFmtId="2" fontId="20" fillId="22" borderId="10" xfId="0" applyNumberFormat="1" applyFont="1" applyFill="1" applyBorder="1" applyAlignment="1">
      <alignment horizontal="center" vertical="center" wrapText="1"/>
    </xf>
    <xf numFmtId="2" fontId="22" fillId="8" borderId="10" xfId="0" applyNumberFormat="1" applyFont="1" applyFill="1" applyBorder="1" applyAlignment="1">
      <alignment horizontal="center"/>
    </xf>
    <xf numFmtId="1" fontId="0" fillId="6" borderId="0" xfId="0" applyNumberFormat="1" applyFont="1" applyFill="1" applyBorder="1" applyAlignment="1" applyProtection="1">
      <alignment horizontal="right"/>
      <protection locked="0"/>
    </xf>
    <xf numFmtId="17" fontId="0" fillId="6" borderId="0" xfId="0" applyNumberFormat="1" applyFont="1" applyFill="1" applyBorder="1" applyAlignment="1" applyProtection="1">
      <alignment horizontal="left"/>
      <protection locked="0"/>
    </xf>
    <xf numFmtId="17" fontId="0" fillId="6" borderId="0" xfId="0" applyNumberFormat="1" applyFont="1" applyFill="1" applyBorder="1" applyAlignment="1" applyProtection="1">
      <alignment horizontal="center"/>
      <protection locked="0"/>
    </xf>
    <xf numFmtId="1" fontId="0" fillId="23" borderId="0" xfId="0" applyNumberFormat="1" applyFill="1" applyAlignment="1">
      <alignment horizontal="center"/>
    </xf>
    <xf numFmtId="14" fontId="0" fillId="23" borderId="0" xfId="0" applyNumberFormat="1" applyFont="1" applyFill="1" applyAlignment="1">
      <alignment/>
    </xf>
    <xf numFmtId="14" fontId="0" fillId="0" borderId="0" xfId="0" applyNumberFormat="1" applyFont="1" applyFill="1" applyAlignment="1">
      <alignment/>
    </xf>
    <xf numFmtId="0" fontId="24" fillId="0" borderId="0" xfId="0" applyFont="1" applyAlignment="1">
      <alignment/>
    </xf>
    <xf numFmtId="1" fontId="20" fillId="6" borderId="0" xfId="0" applyNumberFormat="1" applyFont="1" applyFill="1" applyBorder="1" applyAlignment="1" applyProtection="1">
      <alignment horizontal="center"/>
      <protection locked="0"/>
    </xf>
    <xf numFmtId="0" fontId="26" fillId="0" borderId="14" xfId="0" applyFont="1" applyBorder="1" applyAlignment="1">
      <alignment horizontal="left" vertical="center" wrapText="1"/>
    </xf>
    <xf numFmtId="0" fontId="26" fillId="0" borderId="14" xfId="0" applyFont="1" applyBorder="1" applyAlignment="1">
      <alignment horizontal="left" vertical="center"/>
    </xf>
    <xf numFmtId="0" fontId="0" fillId="8" borderId="12" xfId="0" applyFill="1" applyBorder="1" applyAlignment="1">
      <alignment horizontal="center" vertical="center"/>
    </xf>
    <xf numFmtId="0" fontId="0" fillId="18" borderId="10" xfId="0" applyFill="1" applyBorder="1" applyAlignment="1">
      <alignment horizontal="center" vertical="center"/>
    </xf>
    <xf numFmtId="2" fontId="0" fillId="0" borderId="10"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2" fontId="0" fillId="0" borderId="17" xfId="0" applyNumberFormat="1" applyBorder="1" applyAlignment="1">
      <alignment horizontal="center" vertical="center"/>
    </xf>
    <xf numFmtId="0" fontId="0" fillId="24" borderId="0" xfId="0" applyFill="1" applyAlignment="1">
      <alignment horizontal="center"/>
    </xf>
    <xf numFmtId="0" fontId="0" fillId="0" borderId="0" xfId="0" applyFont="1" applyBorder="1" applyAlignment="1">
      <alignment horizontal="right" vertical="center"/>
    </xf>
    <xf numFmtId="17" fontId="0" fillId="6" borderId="0" xfId="0" applyNumberFormat="1" applyFont="1" applyFill="1" applyBorder="1" applyAlignment="1" applyProtection="1">
      <alignment horizontal="center"/>
      <protection locked="0"/>
    </xf>
    <xf numFmtId="0" fontId="19" fillId="0" borderId="0" xfId="0" applyFont="1" applyBorder="1" applyAlignment="1">
      <alignment horizontal="center"/>
    </xf>
    <xf numFmtId="0" fontId="0" fillId="6" borderId="0" xfId="0" applyFill="1" applyBorder="1" applyAlignment="1" applyProtection="1">
      <alignment horizontal="center"/>
      <protection locked="0"/>
    </xf>
    <xf numFmtId="0" fontId="0" fillId="6" borderId="0" xfId="0" applyFont="1" applyFill="1" applyBorder="1" applyAlignment="1" applyProtection="1">
      <alignment horizontal="center"/>
      <protection locked="0"/>
    </xf>
    <xf numFmtId="0" fontId="0" fillId="6" borderId="10" xfId="0" applyFill="1" applyBorder="1" applyAlignment="1" applyProtection="1">
      <alignment horizontal="center" vertical="center"/>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495300</xdr:colOff>
      <xdr:row>1</xdr:row>
      <xdr:rowOff>228600</xdr:rowOff>
    </xdr:from>
    <xdr:ext cx="5905500" cy="1657350"/>
    <xdr:sp>
      <xdr:nvSpPr>
        <xdr:cNvPr id="1" name="ZoneTexte 1"/>
        <xdr:cNvSpPr txBox="1">
          <a:spLocks noChangeArrowheads="1"/>
        </xdr:cNvSpPr>
      </xdr:nvSpPr>
      <xdr:spPr>
        <a:xfrm>
          <a:off x="13973175" y="419100"/>
          <a:ext cx="5905500" cy="16573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Ce formulaire nécessite de  ne modifier</a:t>
          </a:r>
          <a:r>
            <a:rPr lang="en-US" cap="none" sz="1100" b="0" i="0" u="none" baseline="0">
              <a:solidFill>
                <a:srgbClr val="000000"/>
              </a:solidFill>
              <a:latin typeface="Calibri"/>
              <a:ea typeface="Calibri"/>
              <a:cs typeface="Calibri"/>
            </a:rPr>
            <a:t> que les cases  de couleur :
</a:t>
          </a:r>
          <a:r>
            <a:rPr lang="en-US" cap="none" sz="1100" b="0" i="0" u="none" baseline="0">
              <a:solidFill>
                <a:srgbClr val="000000"/>
              </a:solidFill>
              <a:latin typeface="Calibri"/>
              <a:ea typeface="Calibri"/>
              <a:cs typeface="Calibri"/>
            </a:rPr>
            <a:t>- Dans la case A9, indiquer le numéro de la première semaine du mois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Le temps passé dans chacune des écoles  s'inscrit dans les deux colonnes E et F :  les heures s'insèrent dans la colonne E et les minutes dans la colonne F. Par exemple, pour une durée  travaillée de 5h20, on inscrira 5 dans la colonne E et 20 dans la colonne F.
</a:t>
          </a:r>
          <a:r>
            <a:rPr lang="en-US" cap="none" sz="1100" b="0" i="0" u="none" baseline="0">
              <a:solidFill>
                <a:srgbClr val="000000"/>
              </a:solidFill>
              <a:latin typeface="Calibri"/>
              <a:ea typeface="Calibri"/>
              <a:cs typeface="Calibri"/>
            </a:rPr>
            <a:t>Pour ces deux colonnes, il est possible de saisir les nombres au clavier ou d'utiliser le menu de chacune des cases.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Rien ne doit être modifié dans les cases blanches..</a:t>
          </a:r>
        </a:p>
      </xdr:txBody>
    </xdr:sp>
    <xdr:clientData/>
  </xdr:one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2"/>
  <sheetViews>
    <sheetView tabSelected="1" zoomScale="80" zoomScaleNormal="80" zoomScalePageLayoutView="0" workbookViewId="0" topLeftCell="A1">
      <selection activeCell="D4" sqref="D4:E4"/>
    </sheetView>
  </sheetViews>
  <sheetFormatPr defaultColWidth="11.00390625" defaultRowHeight="15.75"/>
  <cols>
    <col min="1" max="1" width="14.75390625" style="0" customWidth="1"/>
    <col min="2" max="2" width="12.00390625" style="0" customWidth="1"/>
    <col min="3" max="3" width="11.00390625" style="0" customWidth="1"/>
    <col min="4" max="4" width="30.50390625" style="0" customWidth="1"/>
    <col min="5" max="5" width="13.25390625" style="0" customWidth="1"/>
    <col min="6" max="6" width="18.50390625" style="0" bestFit="1" customWidth="1"/>
    <col min="7" max="7" width="15.00390625" style="1" customWidth="1"/>
    <col min="8" max="8" width="10.75390625" style="1" customWidth="1"/>
    <col min="9" max="9" width="25.25390625" style="1" customWidth="1"/>
    <col min="10" max="10" width="1.4921875" style="0" customWidth="1"/>
    <col min="11" max="11" width="7.50390625" style="0" hidden="1" customWidth="1"/>
    <col min="12" max="12" width="6.25390625" style="0" hidden="1" customWidth="1"/>
    <col min="13" max="13" width="10.75390625" style="0" hidden="1" customWidth="1"/>
    <col min="14" max="14" width="15.25390625" style="0" hidden="1" customWidth="1"/>
    <col min="15" max="15" width="10.75390625" style="1" hidden="1" customWidth="1"/>
    <col min="16" max="16" width="10.75390625" style="0" hidden="1" customWidth="1"/>
    <col min="17" max="17" width="3.875" style="0" hidden="1" customWidth="1"/>
    <col min="18" max="19" width="23.75390625" style="22" hidden="1" customWidth="1"/>
    <col min="20" max="20" width="15.625" style="0" hidden="1" customWidth="1"/>
    <col min="21" max="21" width="25.00390625" style="0" hidden="1" customWidth="1"/>
    <col min="22" max="22" width="24.375" style="0" customWidth="1"/>
  </cols>
  <sheetData>
    <row r="1" spans="18:30" ht="15">
      <c r="R1" s="29">
        <v>2018</v>
      </c>
      <c r="S1" s="29">
        <v>2019</v>
      </c>
      <c r="W1" s="42"/>
      <c r="X1" s="42"/>
      <c r="Y1" s="42"/>
      <c r="Z1" s="42"/>
      <c r="AA1" s="42"/>
      <c r="AB1" s="42"/>
      <c r="AC1" s="42"/>
      <c r="AD1" s="42"/>
    </row>
    <row r="2" spans="1:30" s="2" customFormat="1" ht="23.25">
      <c r="A2" s="45" t="s">
        <v>0</v>
      </c>
      <c r="B2" s="45"/>
      <c r="C2" s="45"/>
      <c r="D2" s="45"/>
      <c r="E2" s="45"/>
      <c r="F2" s="45"/>
      <c r="G2" s="45"/>
      <c r="H2" s="45"/>
      <c r="I2" s="45"/>
      <c r="N2" s="1" t="s">
        <v>1</v>
      </c>
      <c r="O2" s="3">
        <v>0</v>
      </c>
      <c r="Q2" s="32">
        <v>1</v>
      </c>
      <c r="R2" s="30">
        <v>43101</v>
      </c>
      <c r="S2" s="32">
        <v>1</v>
      </c>
      <c r="T2" s="30">
        <v>43465</v>
      </c>
      <c r="W2" s="42"/>
      <c r="X2" s="42"/>
      <c r="Y2" s="42"/>
      <c r="Z2" s="42"/>
      <c r="AA2" s="42"/>
      <c r="AB2" s="42"/>
      <c r="AC2" s="42"/>
      <c r="AD2" s="42"/>
    </row>
    <row r="3" spans="14:30" ht="17.25">
      <c r="N3" s="6" t="s">
        <v>2</v>
      </c>
      <c r="Q3" s="32">
        <v>2</v>
      </c>
      <c r="R3" s="5">
        <f aca="true" t="shared" si="0" ref="R3:R55">R2+7</f>
        <v>43108</v>
      </c>
      <c r="S3" s="32">
        <v>2</v>
      </c>
      <c r="T3" s="31">
        <v>43472</v>
      </c>
      <c r="W3" s="42"/>
      <c r="X3" s="42"/>
      <c r="Y3" s="42"/>
      <c r="Z3" s="42"/>
      <c r="AA3" s="42"/>
      <c r="AB3" s="42"/>
      <c r="AC3" s="42"/>
      <c r="AD3" s="42"/>
    </row>
    <row r="4" spans="1:30" ht="17.25">
      <c r="A4" s="43" t="s">
        <v>3</v>
      </c>
      <c r="B4" s="43"/>
      <c r="C4" s="43"/>
      <c r="D4" s="46"/>
      <c r="E4" s="47"/>
      <c r="F4" s="7"/>
      <c r="M4" s="8"/>
      <c r="N4" s="8" t="s">
        <v>20</v>
      </c>
      <c r="O4" s="8"/>
      <c r="P4" s="8"/>
      <c r="Q4" s="32">
        <v>3</v>
      </c>
      <c r="R4" s="5">
        <f t="shared" si="0"/>
        <v>43115</v>
      </c>
      <c r="S4" s="32">
        <v>3</v>
      </c>
      <c r="T4" s="31">
        <v>43479</v>
      </c>
      <c r="V4" s="8"/>
      <c r="W4" s="42"/>
      <c r="X4" s="42"/>
      <c r="Y4" s="42"/>
      <c r="Z4" s="42"/>
      <c r="AA4" s="42"/>
      <c r="AB4" s="42"/>
      <c r="AC4" s="42"/>
      <c r="AD4" s="42"/>
    </row>
    <row r="5" spans="1:30" ht="16.5" customHeight="1">
      <c r="A5" s="43" t="s">
        <v>4</v>
      </c>
      <c r="B5" s="43"/>
      <c r="C5" s="43"/>
      <c r="D5" s="47" t="s">
        <v>20</v>
      </c>
      <c r="E5" s="47"/>
      <c r="F5" s="7"/>
      <c r="M5" s="9"/>
      <c r="N5" s="9" t="s">
        <v>21</v>
      </c>
      <c r="O5" s="9"/>
      <c r="P5" s="9"/>
      <c r="Q5" s="32">
        <v>4</v>
      </c>
      <c r="R5" s="5">
        <f t="shared" si="0"/>
        <v>43122</v>
      </c>
      <c r="S5" s="32">
        <v>4</v>
      </c>
      <c r="T5" s="31">
        <v>43486</v>
      </c>
      <c r="V5" s="9"/>
      <c r="W5" s="42"/>
      <c r="X5" s="42"/>
      <c r="Y5" s="42"/>
      <c r="Z5" s="42"/>
      <c r="AA5" s="42"/>
      <c r="AB5" s="42"/>
      <c r="AC5" s="42"/>
      <c r="AD5" s="42"/>
    </row>
    <row r="6" spans="1:30" ht="17.25">
      <c r="A6" s="43" t="s">
        <v>5</v>
      </c>
      <c r="B6" s="43"/>
      <c r="C6" s="43"/>
      <c r="D6" s="44" t="s">
        <v>34</v>
      </c>
      <c r="E6" s="44"/>
      <c r="F6" s="7"/>
      <c r="M6" s="9"/>
      <c r="N6" s="9"/>
      <c r="O6" s="9"/>
      <c r="P6" s="9"/>
      <c r="Q6" s="32">
        <v>5</v>
      </c>
      <c r="R6" s="5">
        <f t="shared" si="0"/>
        <v>43129</v>
      </c>
      <c r="S6" s="32">
        <v>5</v>
      </c>
      <c r="T6" s="31">
        <v>43493</v>
      </c>
      <c r="V6" s="9"/>
      <c r="W6" s="42"/>
      <c r="X6" s="42"/>
      <c r="Y6" s="42"/>
      <c r="Z6" s="42"/>
      <c r="AA6" s="42"/>
      <c r="AB6" s="42"/>
      <c r="AC6" s="42"/>
      <c r="AD6" s="42"/>
    </row>
    <row r="7" spans="1:30" ht="17.25">
      <c r="A7" s="43" t="s">
        <v>25</v>
      </c>
      <c r="B7" s="43"/>
      <c r="C7" s="43"/>
      <c r="D7" s="33">
        <v>2018</v>
      </c>
      <c r="E7" s="28"/>
      <c r="F7" s="7"/>
      <c r="M7" s="9"/>
      <c r="N7" s="9"/>
      <c r="O7" s="9"/>
      <c r="P7" s="9"/>
      <c r="Q7" s="32">
        <v>6</v>
      </c>
      <c r="R7" s="5">
        <f t="shared" si="0"/>
        <v>43136</v>
      </c>
      <c r="S7" s="32">
        <v>6</v>
      </c>
      <c r="T7" s="31">
        <v>43500</v>
      </c>
      <c r="V7" s="9"/>
      <c r="W7" s="42"/>
      <c r="X7" s="42"/>
      <c r="Y7" s="42"/>
      <c r="Z7" s="42"/>
      <c r="AA7" s="42"/>
      <c r="AB7" s="42"/>
      <c r="AC7" s="42"/>
      <c r="AD7" s="42"/>
    </row>
    <row r="8" spans="1:30" ht="17.25">
      <c r="A8" s="43" t="s">
        <v>23</v>
      </c>
      <c r="B8" s="43"/>
      <c r="C8" s="43"/>
      <c r="D8" s="26">
        <v>100</v>
      </c>
      <c r="E8" s="27" t="s">
        <v>24</v>
      </c>
      <c r="F8" s="7"/>
      <c r="M8" s="9"/>
      <c r="N8" s="9"/>
      <c r="O8" s="9"/>
      <c r="P8" s="9"/>
      <c r="Q8" s="32">
        <v>7</v>
      </c>
      <c r="R8" s="5">
        <f t="shared" si="0"/>
        <v>43143</v>
      </c>
      <c r="S8" s="32">
        <v>7</v>
      </c>
      <c r="T8" s="31">
        <v>43507</v>
      </c>
      <c r="V8" s="9"/>
      <c r="W8" s="42"/>
      <c r="X8" s="42"/>
      <c r="Y8" s="42"/>
      <c r="Z8" s="42"/>
      <c r="AA8" s="42"/>
      <c r="AB8" s="42"/>
      <c r="AC8" s="42"/>
      <c r="AD8" s="42"/>
    </row>
    <row r="9" spans="17:30" ht="17.25">
      <c r="Q9" s="32">
        <v>8</v>
      </c>
      <c r="R9" s="5">
        <f t="shared" si="0"/>
        <v>43150</v>
      </c>
      <c r="S9" s="32">
        <v>8</v>
      </c>
      <c r="T9" s="31">
        <v>43514</v>
      </c>
      <c r="W9" s="42"/>
      <c r="X9" s="42"/>
      <c r="Y9" s="42"/>
      <c r="Z9" s="42"/>
      <c r="AA9" s="42"/>
      <c r="AB9" s="42"/>
      <c r="AC9" s="42"/>
      <c r="AD9" s="42"/>
    </row>
    <row r="10" spans="1:30" ht="42" customHeight="1">
      <c r="A10" s="34" t="s">
        <v>38</v>
      </c>
      <c r="B10" s="35"/>
      <c r="C10" s="35"/>
      <c r="D10" s="35"/>
      <c r="E10" s="35"/>
      <c r="F10" s="35"/>
      <c r="G10" s="35"/>
      <c r="H10" s="35"/>
      <c r="I10" s="35"/>
      <c r="Q10" s="32"/>
      <c r="R10" s="5"/>
      <c r="S10" s="32"/>
      <c r="T10" s="31"/>
      <c r="W10" s="42"/>
      <c r="X10" s="42"/>
      <c r="Y10" s="42"/>
      <c r="Z10" s="42"/>
      <c r="AA10" s="42"/>
      <c r="AB10" s="42"/>
      <c r="AC10" s="42"/>
      <c r="AD10" s="42"/>
    </row>
    <row r="11" spans="1:30" s="11" customFormat="1" ht="62.25">
      <c r="A11" s="10" t="s">
        <v>6</v>
      </c>
      <c r="B11" s="10" t="s">
        <v>7</v>
      </c>
      <c r="C11" s="10" t="s">
        <v>8</v>
      </c>
      <c r="D11" s="10" t="s">
        <v>9</v>
      </c>
      <c r="E11" s="10" t="s">
        <v>10</v>
      </c>
      <c r="F11" s="10" t="s">
        <v>11</v>
      </c>
      <c r="G11" s="24" t="s">
        <v>12</v>
      </c>
      <c r="H11" s="24" t="str">
        <f>IF(D8=100,"Différentiel / 24h00 hebdo",IF(D8=75,"Différentiel / 18h00 hebdo",IF(D8=50,"Différentiel / 12h00 hebdo",IF(D8=25,"Différentiel / 6h00 hebdo","Erreur"))))</f>
        <v>Différentiel / 24h00 hebdo</v>
      </c>
      <c r="I11" s="24" t="s">
        <v>22</v>
      </c>
      <c r="O11" s="1"/>
      <c r="P11" s="12"/>
      <c r="Q11" s="32">
        <v>9</v>
      </c>
      <c r="R11" s="5">
        <f>R9+7</f>
        <v>43157</v>
      </c>
      <c r="S11" s="32">
        <v>9</v>
      </c>
      <c r="T11" s="31">
        <v>43521</v>
      </c>
      <c r="W11" s="42"/>
      <c r="X11" s="42"/>
      <c r="Y11" s="42"/>
      <c r="Z11" s="42"/>
      <c r="AA11" s="42"/>
      <c r="AB11" s="42"/>
      <c r="AC11" s="42"/>
      <c r="AD11" s="42"/>
    </row>
    <row r="12" spans="1:20" ht="17.25">
      <c r="A12" s="48">
        <v>36</v>
      </c>
      <c r="B12" s="14" t="s">
        <v>13</v>
      </c>
      <c r="C12" s="15">
        <f>IF(D7=R1,IF(A12="","",VLOOKUP(A12,Calendrier,2,0)),IF(A12="","",VLOOKUP(A12,Calendrier2,2,1)))</f>
        <v>43346</v>
      </c>
      <c r="D12" s="16"/>
      <c r="E12" s="13"/>
      <c r="F12" s="13"/>
      <c r="G12" s="38">
        <f>IF(SUM(E12:E17)=0,"",(((SUM(E12:E17)*60)+(SUM(F12:F17)))/60))</f>
      </c>
      <c r="H12" s="38">
        <f>IF(SUM(E13:E17)=0,"",(IF($D$8=$M$19,G12-$N$19,IF($D$8=$M$20,G12-$N$20,IF($D$8=$M$21,G12-$N$21,IF($D$8=$M$22,G12-$N$22,""))))))</f>
      </c>
      <c r="I12" s="39">
        <f>IF(G12="",0,IF(AND($D$8=$M$19,G12&gt;$N$19),H12,IF(AND($D$8=$M$20,G12&gt;$N$20),H12,IF(AND($D$8=$M$21,G12&gt;$N$21),H12,IF(AND($D$8=$M$22,G12&gt;$N$22),H12,"0")))))</f>
        <v>0</v>
      </c>
      <c r="Q12" s="32">
        <v>10</v>
      </c>
      <c r="R12" s="5">
        <f t="shared" si="0"/>
        <v>43164</v>
      </c>
      <c r="S12" s="32">
        <v>10</v>
      </c>
      <c r="T12" s="31">
        <v>43528</v>
      </c>
    </row>
    <row r="13" spans="1:20" ht="17.25">
      <c r="A13" s="48"/>
      <c r="B13" s="14" t="s">
        <v>14</v>
      </c>
      <c r="C13" s="17">
        <f>IF(C12="","",C12+1)</f>
        <v>43347</v>
      </c>
      <c r="D13" s="16"/>
      <c r="E13" s="13"/>
      <c r="F13" s="13"/>
      <c r="G13" s="38"/>
      <c r="H13" s="38"/>
      <c r="I13" s="40"/>
      <c r="Q13" s="32">
        <v>11</v>
      </c>
      <c r="R13" s="5">
        <f t="shared" si="0"/>
        <v>43171</v>
      </c>
      <c r="S13" s="32">
        <v>11</v>
      </c>
      <c r="T13" s="31">
        <v>43535</v>
      </c>
    </row>
    <row r="14" spans="1:20" ht="17.25">
      <c r="A14" s="48"/>
      <c r="B14" s="14" t="s">
        <v>15</v>
      </c>
      <c r="C14" s="17">
        <f>IF(C12="","",C12+2)</f>
        <v>43348</v>
      </c>
      <c r="D14" s="16"/>
      <c r="E14" s="13"/>
      <c r="F14" s="13"/>
      <c r="G14" s="38"/>
      <c r="H14" s="38"/>
      <c r="I14" s="40"/>
      <c r="Q14" s="32">
        <v>12</v>
      </c>
      <c r="R14" s="5">
        <f t="shared" si="0"/>
        <v>43178</v>
      </c>
      <c r="S14" s="32">
        <v>12</v>
      </c>
      <c r="T14" s="31">
        <v>43542</v>
      </c>
    </row>
    <row r="15" spans="1:20" ht="17.25">
      <c r="A15" s="48"/>
      <c r="B15" s="14" t="s">
        <v>16</v>
      </c>
      <c r="C15" s="17">
        <f>IF(C12="","",C12+3)</f>
        <v>43349</v>
      </c>
      <c r="D15" s="23"/>
      <c r="E15" s="13"/>
      <c r="F15" s="13"/>
      <c r="G15" s="38"/>
      <c r="H15" s="38"/>
      <c r="I15" s="40"/>
      <c r="Q15" s="32">
        <v>13</v>
      </c>
      <c r="R15" s="5">
        <f t="shared" si="0"/>
        <v>43185</v>
      </c>
      <c r="S15" s="32">
        <v>13</v>
      </c>
      <c r="T15" s="31">
        <v>43549</v>
      </c>
    </row>
    <row r="16" spans="1:20" ht="17.25">
      <c r="A16" s="48"/>
      <c r="B16" s="14" t="s">
        <v>17</v>
      </c>
      <c r="C16" s="17">
        <f>IF(C12="","",C12+4)</f>
        <v>43350</v>
      </c>
      <c r="D16" s="23"/>
      <c r="E16" s="13"/>
      <c r="F16" s="13"/>
      <c r="G16" s="38"/>
      <c r="H16" s="38"/>
      <c r="I16" s="40"/>
      <c r="Q16" s="32">
        <v>14</v>
      </c>
      <c r="R16" s="5">
        <f t="shared" si="0"/>
        <v>43192</v>
      </c>
      <c r="S16" s="32">
        <v>14</v>
      </c>
      <c r="T16" s="31">
        <v>43556</v>
      </c>
    </row>
    <row r="17" spans="1:20" ht="17.25" hidden="1">
      <c r="A17" s="48"/>
      <c r="B17" s="14" t="s">
        <v>18</v>
      </c>
      <c r="C17" s="17">
        <f>IF(C12="","",C12+5)</f>
        <v>43351</v>
      </c>
      <c r="D17" s="16"/>
      <c r="E17" s="13"/>
      <c r="F17" s="13"/>
      <c r="G17" s="38"/>
      <c r="H17" s="38"/>
      <c r="I17" s="41"/>
      <c r="Q17" s="32">
        <v>15</v>
      </c>
      <c r="R17" s="5">
        <f t="shared" si="0"/>
        <v>43199</v>
      </c>
      <c r="S17" s="32">
        <v>15</v>
      </c>
      <c r="T17" s="31">
        <v>43563</v>
      </c>
    </row>
    <row r="18" spans="1:20" ht="9" customHeight="1">
      <c r="A18" s="36"/>
      <c r="B18" s="36"/>
      <c r="C18" s="36"/>
      <c r="D18" s="36"/>
      <c r="E18" s="36"/>
      <c r="F18" s="36"/>
      <c r="G18" s="36"/>
      <c r="H18" s="36"/>
      <c r="I18" s="36"/>
      <c r="Q18" s="32">
        <v>16</v>
      </c>
      <c r="R18" s="5">
        <f t="shared" si="0"/>
        <v>43206</v>
      </c>
      <c r="S18" s="32">
        <v>16</v>
      </c>
      <c r="T18" s="31">
        <v>43570</v>
      </c>
    </row>
    <row r="19" spans="1:20" ht="17.25">
      <c r="A19" s="37">
        <f>IF(A12="","",A12+1)</f>
        <v>37</v>
      </c>
      <c r="B19" s="14" t="s">
        <v>13</v>
      </c>
      <c r="C19" s="18">
        <f>IF(C12="","",C12+7)</f>
        <v>43353</v>
      </c>
      <c r="D19" s="23"/>
      <c r="E19" s="13"/>
      <c r="F19" s="13"/>
      <c r="G19" s="38">
        <f>IF(SUM(E19:E24)=0,"",(((SUM(E19:E24)*60)+(SUM(F19:F24)))/60))</f>
      </c>
      <c r="H19" s="38">
        <f>IF(SUM(E20:E24)=0,"",(IF($D$8=$M$19,G19-$N$19,IF($D$8=$M$20,G19-$N$20,IF($D$8=$M$21,G19-$N$21,IF($D$8=$M$22,G19-$N$22,""))))))</f>
      </c>
      <c r="I19" s="39">
        <f>IF(G19="",0,IF(AND($D$8=$M$19,G19&gt;$N$19),H19,IF(AND($D$8=$M$20,G19&gt;$N$20),H19,IF(AND($D$8=$M$21,G19&gt;$N$21),H19,IF(AND($D$8=$M$22,G19&gt;$N$22),H19,"0")))))</f>
        <v>0</v>
      </c>
      <c r="L19" t="s">
        <v>26</v>
      </c>
      <c r="M19">
        <v>100</v>
      </c>
      <c r="N19">
        <v>24</v>
      </c>
      <c r="P19">
        <v>1</v>
      </c>
      <c r="Q19" s="32">
        <v>17</v>
      </c>
      <c r="R19" s="5">
        <f t="shared" si="0"/>
        <v>43213</v>
      </c>
      <c r="S19" s="32">
        <v>17</v>
      </c>
      <c r="T19" s="31">
        <v>43577</v>
      </c>
    </row>
    <row r="20" spans="1:20" ht="17.25">
      <c r="A20" s="37"/>
      <c r="B20" s="14" t="s">
        <v>14</v>
      </c>
      <c r="C20" s="17">
        <f>IF(C19="","",C19+1)</f>
        <v>43354</v>
      </c>
      <c r="D20" s="23"/>
      <c r="E20" s="13"/>
      <c r="F20" s="13"/>
      <c r="G20" s="38"/>
      <c r="H20" s="38"/>
      <c r="I20" s="40"/>
      <c r="L20" t="s">
        <v>27</v>
      </c>
      <c r="M20">
        <v>75</v>
      </c>
      <c r="N20">
        <v>18</v>
      </c>
      <c r="P20">
        <v>2</v>
      </c>
      <c r="Q20" s="32">
        <v>18</v>
      </c>
      <c r="R20" s="5">
        <f t="shared" si="0"/>
        <v>43220</v>
      </c>
      <c r="S20" s="32">
        <v>18</v>
      </c>
      <c r="T20" s="31">
        <v>43584</v>
      </c>
    </row>
    <row r="21" spans="1:20" ht="17.25">
      <c r="A21" s="37"/>
      <c r="B21" s="14" t="s">
        <v>15</v>
      </c>
      <c r="C21" s="17">
        <f>IF(C19="","",C19+2)</f>
        <v>43355</v>
      </c>
      <c r="D21" s="23"/>
      <c r="E21" s="13"/>
      <c r="F21" s="13"/>
      <c r="G21" s="38"/>
      <c r="H21" s="38"/>
      <c r="I21" s="40"/>
      <c r="L21" t="s">
        <v>28</v>
      </c>
      <c r="M21">
        <v>50</v>
      </c>
      <c r="N21">
        <v>12</v>
      </c>
      <c r="P21">
        <v>3</v>
      </c>
      <c r="Q21" s="32">
        <v>19</v>
      </c>
      <c r="R21" s="5">
        <f t="shared" si="0"/>
        <v>43227</v>
      </c>
      <c r="S21" s="32">
        <v>19</v>
      </c>
      <c r="T21" s="31">
        <v>43591</v>
      </c>
    </row>
    <row r="22" spans="1:20" ht="17.25">
      <c r="A22" s="37"/>
      <c r="B22" s="14" t="s">
        <v>16</v>
      </c>
      <c r="C22" s="17">
        <f>IF(C19="","",C19+3)</f>
        <v>43356</v>
      </c>
      <c r="D22" s="23"/>
      <c r="E22" s="13"/>
      <c r="F22" s="13"/>
      <c r="G22" s="38"/>
      <c r="H22" s="38"/>
      <c r="I22" s="40"/>
      <c r="L22" t="s">
        <v>29</v>
      </c>
      <c r="M22">
        <v>25</v>
      </c>
      <c r="N22">
        <v>6</v>
      </c>
      <c r="P22">
        <v>4</v>
      </c>
      <c r="Q22" s="32">
        <v>20</v>
      </c>
      <c r="R22" s="5">
        <f t="shared" si="0"/>
        <v>43234</v>
      </c>
      <c r="S22" s="32">
        <v>20</v>
      </c>
      <c r="T22" s="31">
        <v>43598</v>
      </c>
    </row>
    <row r="23" spans="1:20" ht="17.25">
      <c r="A23" s="37"/>
      <c r="B23" s="14" t="s">
        <v>17</v>
      </c>
      <c r="C23" s="17">
        <f>IF(C19="","",C19+4)</f>
        <v>43357</v>
      </c>
      <c r="D23" s="23"/>
      <c r="E23" s="13"/>
      <c r="F23" s="13"/>
      <c r="G23" s="38"/>
      <c r="H23" s="38"/>
      <c r="I23" s="40"/>
      <c r="L23" t="s">
        <v>30</v>
      </c>
      <c r="P23">
        <v>5</v>
      </c>
      <c r="Q23" s="32">
        <v>21</v>
      </c>
      <c r="R23" s="5">
        <f t="shared" si="0"/>
        <v>43241</v>
      </c>
      <c r="S23" s="32">
        <v>21</v>
      </c>
      <c r="T23" s="31">
        <v>43605</v>
      </c>
    </row>
    <row r="24" spans="1:20" ht="17.25" hidden="1">
      <c r="A24" s="37"/>
      <c r="B24" s="14" t="s">
        <v>18</v>
      </c>
      <c r="C24" s="17">
        <f>IF(C19="","",C19+5)</f>
        <v>43358</v>
      </c>
      <c r="D24" s="16"/>
      <c r="E24" s="13"/>
      <c r="F24" s="13"/>
      <c r="G24" s="38"/>
      <c r="H24" s="38"/>
      <c r="I24" s="41"/>
      <c r="L24" t="s">
        <v>31</v>
      </c>
      <c r="P24">
        <v>6</v>
      </c>
      <c r="Q24" s="32">
        <v>22</v>
      </c>
      <c r="R24" s="5">
        <f t="shared" si="0"/>
        <v>43248</v>
      </c>
      <c r="S24" s="32">
        <v>22</v>
      </c>
      <c r="T24" s="31">
        <v>43612</v>
      </c>
    </row>
    <row r="25" spans="1:20" ht="9" customHeight="1">
      <c r="A25" s="36"/>
      <c r="B25" s="36"/>
      <c r="C25" s="36"/>
      <c r="D25" s="36"/>
      <c r="E25" s="36"/>
      <c r="F25" s="36"/>
      <c r="G25" s="36"/>
      <c r="H25" s="36"/>
      <c r="I25" s="36"/>
      <c r="L25" t="s">
        <v>32</v>
      </c>
      <c r="Q25" s="32">
        <v>23</v>
      </c>
      <c r="R25" s="5">
        <f t="shared" si="0"/>
        <v>43255</v>
      </c>
      <c r="S25" s="32">
        <v>23</v>
      </c>
      <c r="T25" s="31">
        <v>43619</v>
      </c>
    </row>
    <row r="26" spans="1:20" ht="17.25">
      <c r="A26" s="37">
        <f>IF(A12="","",A12+2)</f>
        <v>38</v>
      </c>
      <c r="B26" s="14" t="s">
        <v>13</v>
      </c>
      <c r="C26" s="18">
        <f>IF(C12="","",C12+14)</f>
        <v>43360</v>
      </c>
      <c r="D26" s="23"/>
      <c r="E26" s="13"/>
      <c r="F26" s="13"/>
      <c r="G26" s="38">
        <f>IF(SUM(E26:E31)=0,"",(((SUM(E26:E31)*60)+(SUM(F26:F31)))/60))</f>
      </c>
      <c r="H26" s="38">
        <f>IF(SUM(E27:E31)=0,"",(IF($D$8=$M$19,G26-$N$19,IF($D$8=$M$20,G26-$N$20,IF($D$8=$M$21,G26-$N$21,IF($D$8=$M$22,G26-$N$22,""))))))</f>
      </c>
      <c r="I26" s="39">
        <f>IF(G26="",0,IF(AND($D$8=$M$19,G26&gt;$N$19),H26,IF(AND($D$8=$M$20,G26&gt;$N$20),H26,IF(AND($D$8=$M$21,G26&gt;$N$21),H26,IF(AND($D$8=$M$22,G26&gt;$N$22),H26,"0")))))</f>
        <v>0</v>
      </c>
      <c r="L26" t="s">
        <v>33</v>
      </c>
      <c r="Q26" s="32">
        <v>24</v>
      </c>
      <c r="R26" s="5">
        <f t="shared" si="0"/>
        <v>43262</v>
      </c>
      <c r="S26" s="32">
        <v>24</v>
      </c>
      <c r="T26" s="31">
        <v>43626</v>
      </c>
    </row>
    <row r="27" spans="1:20" ht="17.25">
      <c r="A27" s="37"/>
      <c r="B27" s="14" t="s">
        <v>14</v>
      </c>
      <c r="C27" s="17">
        <f>IF(C26="","",C26+1)</f>
        <v>43361</v>
      </c>
      <c r="D27" s="23"/>
      <c r="E27" s="13"/>
      <c r="F27" s="13"/>
      <c r="G27" s="38"/>
      <c r="H27" s="38"/>
      <c r="I27" s="40"/>
      <c r="L27" t="s">
        <v>34</v>
      </c>
      <c r="P27">
        <v>5</v>
      </c>
      <c r="Q27" s="32">
        <v>25</v>
      </c>
      <c r="R27" s="5">
        <f t="shared" si="0"/>
        <v>43269</v>
      </c>
      <c r="S27" s="32">
        <v>25</v>
      </c>
      <c r="T27" s="31">
        <v>43633</v>
      </c>
    </row>
    <row r="28" spans="1:20" ht="17.25">
      <c r="A28" s="37"/>
      <c r="B28" s="14" t="s">
        <v>15</v>
      </c>
      <c r="C28" s="17">
        <f>IF(C26="","",C26+2)</f>
        <v>43362</v>
      </c>
      <c r="D28" s="23"/>
      <c r="E28" s="13"/>
      <c r="F28" s="13"/>
      <c r="G28" s="38"/>
      <c r="H28" s="38"/>
      <c r="I28" s="40"/>
      <c r="L28" t="s">
        <v>35</v>
      </c>
      <c r="P28">
        <v>10</v>
      </c>
      <c r="Q28" s="32">
        <v>26</v>
      </c>
      <c r="R28" s="5">
        <f t="shared" si="0"/>
        <v>43276</v>
      </c>
      <c r="S28" s="32">
        <v>26</v>
      </c>
      <c r="T28" s="31">
        <v>43640</v>
      </c>
    </row>
    <row r="29" spans="1:20" ht="17.25">
      <c r="A29" s="37"/>
      <c r="B29" s="14" t="s">
        <v>16</v>
      </c>
      <c r="C29" s="17">
        <f>IF(C26="","",C26+3)</f>
        <v>43363</v>
      </c>
      <c r="D29" s="23"/>
      <c r="E29" s="13"/>
      <c r="F29" s="13"/>
      <c r="G29" s="38"/>
      <c r="H29" s="38"/>
      <c r="I29" s="40"/>
      <c r="L29" t="s">
        <v>36</v>
      </c>
      <c r="P29">
        <v>15</v>
      </c>
      <c r="Q29" s="32">
        <v>27</v>
      </c>
      <c r="R29" s="5">
        <f t="shared" si="0"/>
        <v>43283</v>
      </c>
      <c r="S29" s="32">
        <v>27</v>
      </c>
      <c r="T29" s="31">
        <v>43647</v>
      </c>
    </row>
    <row r="30" spans="1:20" ht="17.25">
      <c r="A30" s="37"/>
      <c r="B30" s="14" t="s">
        <v>17</v>
      </c>
      <c r="C30" s="17">
        <f>IF(C26="","",C26+4)</f>
        <v>43364</v>
      </c>
      <c r="D30" s="23"/>
      <c r="E30" s="13"/>
      <c r="F30" s="13"/>
      <c r="G30" s="38"/>
      <c r="H30" s="38"/>
      <c r="I30" s="40"/>
      <c r="L30" t="s">
        <v>37</v>
      </c>
      <c r="P30">
        <v>20</v>
      </c>
      <c r="Q30" s="32">
        <v>28</v>
      </c>
      <c r="R30" s="5">
        <f t="shared" si="0"/>
        <v>43290</v>
      </c>
      <c r="S30" s="32">
        <v>28</v>
      </c>
      <c r="T30" s="31">
        <v>43654</v>
      </c>
    </row>
    <row r="31" spans="1:20" ht="17.25" hidden="1">
      <c r="A31" s="37"/>
      <c r="B31" s="14" t="s">
        <v>18</v>
      </c>
      <c r="C31" s="17">
        <f>IF(C26="","",C26+5)</f>
        <v>43365</v>
      </c>
      <c r="D31" s="16"/>
      <c r="E31" s="13"/>
      <c r="F31" s="13"/>
      <c r="G31" s="38"/>
      <c r="H31" s="38"/>
      <c r="I31" s="41"/>
      <c r="P31">
        <v>25</v>
      </c>
      <c r="Q31" s="32">
        <v>29</v>
      </c>
      <c r="R31" s="5">
        <f t="shared" si="0"/>
        <v>43297</v>
      </c>
      <c r="S31" s="32">
        <v>29</v>
      </c>
      <c r="T31" s="31">
        <v>43661</v>
      </c>
    </row>
    <row r="32" spans="1:20" ht="9" customHeight="1">
      <c r="A32" s="36"/>
      <c r="B32" s="36"/>
      <c r="C32" s="36"/>
      <c r="D32" s="36"/>
      <c r="E32" s="36"/>
      <c r="F32" s="36"/>
      <c r="G32" s="36"/>
      <c r="H32" s="36"/>
      <c r="I32" s="36"/>
      <c r="P32">
        <v>30</v>
      </c>
      <c r="Q32" s="32">
        <v>30</v>
      </c>
      <c r="R32" s="5">
        <f t="shared" si="0"/>
        <v>43304</v>
      </c>
      <c r="S32" s="32">
        <v>30</v>
      </c>
      <c r="T32" s="31">
        <v>43668</v>
      </c>
    </row>
    <row r="33" spans="1:20" ht="17.25">
      <c r="A33" s="37">
        <f>IF(A12="","",A12+3)</f>
        <v>39</v>
      </c>
      <c r="B33" s="14" t="s">
        <v>13</v>
      </c>
      <c r="C33" s="18">
        <f>IF(C12="","",C12+21)</f>
        <v>43367</v>
      </c>
      <c r="D33" s="23"/>
      <c r="E33" s="13"/>
      <c r="F33" s="13"/>
      <c r="G33" s="38">
        <f>IF(SUM(E33:E38)=0,"",(((SUM(E33:E38)*60)+(SUM(F33:F38)))/60))</f>
      </c>
      <c r="H33" s="38">
        <f>IF(SUM(E34:E38)=0,"",(IF($D$8=$M$19,G33-$N$19,IF($D$8=$M$20,G33-$N$20,IF($D$8=$M$21,G33-$N$21,IF($D$8=$M$22,G33-$N$22,""))))))</f>
      </c>
      <c r="I33" s="39">
        <f>IF(G33="",0,IF(AND($D$8=$M$19,G33&gt;$N$19),H33,IF(AND($D$8=$M$20,G33&gt;$N$20),H33,IF(AND($D$8=$M$21,G33&gt;$N$21),H33,IF(AND($D$8=$M$22,G33&gt;$N$22),H33,"0")))))</f>
        <v>0</v>
      </c>
      <c r="P33">
        <v>35</v>
      </c>
      <c r="Q33" s="32">
        <v>31</v>
      </c>
      <c r="R33" s="5">
        <f t="shared" si="0"/>
        <v>43311</v>
      </c>
      <c r="S33" s="32">
        <v>31</v>
      </c>
      <c r="T33" s="31">
        <v>43675</v>
      </c>
    </row>
    <row r="34" spans="1:20" ht="17.25">
      <c r="A34" s="37"/>
      <c r="B34" s="14" t="s">
        <v>14</v>
      </c>
      <c r="C34" s="17">
        <f>IF(C33="","",C33+1)</f>
        <v>43368</v>
      </c>
      <c r="D34" s="23"/>
      <c r="E34" s="13"/>
      <c r="F34" s="13"/>
      <c r="G34" s="38"/>
      <c r="H34" s="38"/>
      <c r="I34" s="40"/>
      <c r="P34">
        <v>40</v>
      </c>
      <c r="Q34" s="32">
        <v>32</v>
      </c>
      <c r="R34" s="5">
        <f t="shared" si="0"/>
        <v>43318</v>
      </c>
      <c r="S34" s="32">
        <v>32</v>
      </c>
      <c r="T34" s="31">
        <v>43682</v>
      </c>
    </row>
    <row r="35" spans="1:20" ht="17.25">
      <c r="A35" s="37"/>
      <c r="B35" s="14" t="s">
        <v>15</v>
      </c>
      <c r="C35" s="17">
        <f>IF(C33="","",C33+2)</f>
        <v>43369</v>
      </c>
      <c r="D35" s="23"/>
      <c r="E35" s="13"/>
      <c r="F35" s="13"/>
      <c r="G35" s="38"/>
      <c r="H35" s="38"/>
      <c r="I35" s="40"/>
      <c r="P35">
        <v>45</v>
      </c>
      <c r="Q35" s="32">
        <v>33</v>
      </c>
      <c r="R35" s="5">
        <f t="shared" si="0"/>
        <v>43325</v>
      </c>
      <c r="S35" s="32">
        <v>33</v>
      </c>
      <c r="T35" s="31">
        <v>43689</v>
      </c>
    </row>
    <row r="36" spans="1:20" ht="17.25">
      <c r="A36" s="37"/>
      <c r="B36" s="14" t="s">
        <v>16</v>
      </c>
      <c r="C36" s="17">
        <f>IF(C33="","",C33+3)</f>
        <v>43370</v>
      </c>
      <c r="D36" s="23"/>
      <c r="E36" s="13"/>
      <c r="F36" s="13"/>
      <c r="G36" s="38"/>
      <c r="H36" s="38"/>
      <c r="I36" s="40"/>
      <c r="P36">
        <v>50</v>
      </c>
      <c r="Q36" s="32">
        <v>34</v>
      </c>
      <c r="R36" s="5">
        <f t="shared" si="0"/>
        <v>43332</v>
      </c>
      <c r="S36" s="32">
        <v>34</v>
      </c>
      <c r="T36" s="31">
        <v>43696</v>
      </c>
    </row>
    <row r="37" spans="1:20" ht="17.25">
      <c r="A37" s="37"/>
      <c r="B37" s="14" t="s">
        <v>17</v>
      </c>
      <c r="C37" s="17">
        <f>IF(C33="","",C33+4)</f>
        <v>43371</v>
      </c>
      <c r="D37" s="23"/>
      <c r="E37" s="13"/>
      <c r="F37" s="13"/>
      <c r="G37" s="38"/>
      <c r="H37" s="38"/>
      <c r="I37" s="40"/>
      <c r="P37">
        <v>55</v>
      </c>
      <c r="Q37" s="32">
        <v>35</v>
      </c>
      <c r="R37" s="5">
        <f t="shared" si="0"/>
        <v>43339</v>
      </c>
      <c r="S37" s="32">
        <v>35</v>
      </c>
      <c r="T37" s="31">
        <v>43703</v>
      </c>
    </row>
    <row r="38" spans="1:20" ht="17.25" hidden="1">
      <c r="A38" s="37"/>
      <c r="B38" s="14" t="s">
        <v>18</v>
      </c>
      <c r="C38" s="17">
        <f>IF(C33="","",C33+5)</f>
        <v>43372</v>
      </c>
      <c r="D38" s="16"/>
      <c r="E38" s="13"/>
      <c r="F38" s="13"/>
      <c r="G38" s="38"/>
      <c r="H38" s="38"/>
      <c r="I38" s="41"/>
      <c r="Q38" s="32">
        <v>36</v>
      </c>
      <c r="R38" s="5">
        <f t="shared" si="0"/>
        <v>43346</v>
      </c>
      <c r="S38" s="32">
        <v>36</v>
      </c>
      <c r="T38" s="31">
        <v>43710</v>
      </c>
    </row>
    <row r="39" spans="1:20" ht="9" customHeight="1">
      <c r="A39" s="36"/>
      <c r="B39" s="36"/>
      <c r="C39" s="36"/>
      <c r="D39" s="36"/>
      <c r="E39" s="36"/>
      <c r="F39" s="36"/>
      <c r="G39" s="36"/>
      <c r="H39" s="36"/>
      <c r="I39" s="36"/>
      <c r="Q39" s="32">
        <v>37</v>
      </c>
      <c r="R39" s="5">
        <f t="shared" si="0"/>
        <v>43353</v>
      </c>
      <c r="S39" s="32">
        <v>37</v>
      </c>
      <c r="T39" s="31">
        <v>43717</v>
      </c>
    </row>
    <row r="40" spans="1:20" ht="17.25">
      <c r="A40" s="37">
        <f>IF(A12="","",A12+4)</f>
        <v>40</v>
      </c>
      <c r="B40" s="14" t="s">
        <v>13</v>
      </c>
      <c r="C40" s="18">
        <f>IF(C12="","",C19+21)</f>
        <v>43374</v>
      </c>
      <c r="D40" s="23"/>
      <c r="E40" s="13"/>
      <c r="F40" s="13"/>
      <c r="G40" s="38">
        <f>IF(SUM(E40:E45)=0,"",(((SUM(E40:E45)*60)+(SUM(F40:F45)))/60))</f>
      </c>
      <c r="H40" s="38">
        <f>IF(SUM(E41:E45)=0,"",(IF($D$8=$M$19,G40-$N$19,IF($D$8=$M$20,G40-$N$20,IF($D$8=$M$21,G40-$N$21,IF($D$8=$M$22,G40-$N$22,""))))))</f>
      </c>
      <c r="I40" s="39">
        <f>IF(G40="",0,IF(AND($D$8=$M$19,G40&gt;$N$19),H40,IF(AND($D$8=$M$20,G40&gt;$N$20),H40,IF(AND($D$8=$M$21,G40&gt;$N$21),H40,IF(AND($D$8=$M$22,G40&gt;$N$22),H40,"0")))))</f>
        <v>0</v>
      </c>
      <c r="Q40" s="32">
        <v>38</v>
      </c>
      <c r="R40" s="5">
        <f t="shared" si="0"/>
        <v>43360</v>
      </c>
      <c r="S40" s="32">
        <v>38</v>
      </c>
      <c r="T40" s="31">
        <v>43724</v>
      </c>
    </row>
    <row r="41" spans="1:20" ht="17.25">
      <c r="A41" s="37"/>
      <c r="B41" s="14" t="s">
        <v>14</v>
      </c>
      <c r="C41" s="17">
        <f>IF(C40="","",C40+1)</f>
        <v>43375</v>
      </c>
      <c r="D41" s="23"/>
      <c r="E41" s="13"/>
      <c r="F41" s="13"/>
      <c r="G41" s="38"/>
      <c r="H41" s="38"/>
      <c r="I41" s="40"/>
      <c r="Q41" s="32">
        <v>39</v>
      </c>
      <c r="R41" s="5">
        <f t="shared" si="0"/>
        <v>43367</v>
      </c>
      <c r="S41" s="32">
        <v>39</v>
      </c>
      <c r="T41" s="31">
        <v>43731</v>
      </c>
    </row>
    <row r="42" spans="1:20" ht="17.25">
      <c r="A42" s="37"/>
      <c r="B42" s="14" t="s">
        <v>15</v>
      </c>
      <c r="C42" s="17">
        <f>IF(C40="","",C40+2)</f>
        <v>43376</v>
      </c>
      <c r="D42" s="23"/>
      <c r="E42" s="13"/>
      <c r="F42" s="13"/>
      <c r="G42" s="38"/>
      <c r="H42" s="38"/>
      <c r="I42" s="40"/>
      <c r="Q42" s="32">
        <v>40</v>
      </c>
      <c r="R42" s="5">
        <f t="shared" si="0"/>
        <v>43374</v>
      </c>
      <c r="S42" s="32">
        <v>40</v>
      </c>
      <c r="T42" s="31">
        <v>43738</v>
      </c>
    </row>
    <row r="43" spans="1:20" ht="17.25">
      <c r="A43" s="37"/>
      <c r="B43" s="14" t="s">
        <v>16</v>
      </c>
      <c r="C43" s="17">
        <f>IF(C40="","",C40+3)</f>
        <v>43377</v>
      </c>
      <c r="D43" s="23"/>
      <c r="E43" s="13"/>
      <c r="F43" s="13"/>
      <c r="G43" s="38"/>
      <c r="H43" s="38"/>
      <c r="I43" s="40"/>
      <c r="Q43" s="32">
        <v>41</v>
      </c>
      <c r="R43" s="5">
        <f t="shared" si="0"/>
        <v>43381</v>
      </c>
      <c r="S43" s="32">
        <v>41</v>
      </c>
      <c r="T43" s="31">
        <v>43745</v>
      </c>
    </row>
    <row r="44" spans="1:20" ht="17.25">
      <c r="A44" s="37"/>
      <c r="B44" s="14" t="s">
        <v>17</v>
      </c>
      <c r="C44" s="17">
        <f>IF(C40="","",C40+4)</f>
        <v>43378</v>
      </c>
      <c r="D44" s="23"/>
      <c r="E44" s="13"/>
      <c r="F44" s="13"/>
      <c r="G44" s="38"/>
      <c r="H44" s="38"/>
      <c r="I44" s="40"/>
      <c r="Q44" s="32">
        <v>42</v>
      </c>
      <c r="R44" s="5">
        <f t="shared" si="0"/>
        <v>43388</v>
      </c>
      <c r="S44" s="32">
        <v>42</v>
      </c>
      <c r="T44" s="31">
        <v>43752</v>
      </c>
    </row>
    <row r="45" spans="1:20" ht="17.25" hidden="1">
      <c r="A45" s="37"/>
      <c r="B45" s="14" t="s">
        <v>18</v>
      </c>
      <c r="C45" s="17">
        <f>IF(C40="","",C40+5)</f>
        <v>43379</v>
      </c>
      <c r="D45" s="16"/>
      <c r="E45" s="13"/>
      <c r="F45" s="13"/>
      <c r="G45" s="38"/>
      <c r="H45" s="38"/>
      <c r="I45" s="41"/>
      <c r="Q45" s="32">
        <v>43</v>
      </c>
      <c r="R45" s="5">
        <f t="shared" si="0"/>
        <v>43395</v>
      </c>
      <c r="S45" s="32">
        <v>43</v>
      </c>
      <c r="T45" s="31">
        <v>43759</v>
      </c>
    </row>
    <row r="46" spans="17:20" ht="17.25">
      <c r="Q46" s="32">
        <v>44</v>
      </c>
      <c r="R46" s="5">
        <f t="shared" si="0"/>
        <v>43402</v>
      </c>
      <c r="S46" s="32">
        <v>44</v>
      </c>
      <c r="T46" s="31">
        <v>43766</v>
      </c>
    </row>
    <row r="47" spans="1:20" ht="17.25">
      <c r="A47" s="19" t="s">
        <v>19</v>
      </c>
      <c r="B47" s="20"/>
      <c r="C47" s="21"/>
      <c r="D47" s="25">
        <f>SUM(I40,I33,I26,I19,I12)</f>
        <v>0</v>
      </c>
      <c r="K47" s="1"/>
      <c r="M47" s="4">
        <v>26</v>
      </c>
      <c r="N47" s="5"/>
      <c r="O47"/>
      <c r="Q47" s="32">
        <v>45</v>
      </c>
      <c r="R47" s="5">
        <f t="shared" si="0"/>
        <v>43409</v>
      </c>
      <c r="S47" s="32">
        <v>45</v>
      </c>
      <c r="T47" s="31">
        <v>43773</v>
      </c>
    </row>
    <row r="48" spans="17:20" ht="17.25">
      <c r="Q48" s="32">
        <v>46</v>
      </c>
      <c r="R48" s="5">
        <f t="shared" si="0"/>
        <v>43416</v>
      </c>
      <c r="S48" s="32">
        <v>46</v>
      </c>
      <c r="T48" s="31">
        <v>43780</v>
      </c>
    </row>
    <row r="49" spans="17:20" ht="17.25">
      <c r="Q49" s="32">
        <v>47</v>
      </c>
      <c r="R49" s="5">
        <f t="shared" si="0"/>
        <v>43423</v>
      </c>
      <c r="S49" s="32">
        <v>47</v>
      </c>
      <c r="T49" s="31">
        <v>43787</v>
      </c>
    </row>
    <row r="50" spans="17:20" ht="17.25">
      <c r="Q50" s="32">
        <v>48</v>
      </c>
      <c r="R50" s="5">
        <f t="shared" si="0"/>
        <v>43430</v>
      </c>
      <c r="S50" s="32">
        <v>48</v>
      </c>
      <c r="T50" s="31">
        <v>43794</v>
      </c>
    </row>
    <row r="51" spans="17:20" ht="17.25">
      <c r="Q51" s="32">
        <v>49</v>
      </c>
      <c r="R51" s="5">
        <f t="shared" si="0"/>
        <v>43437</v>
      </c>
      <c r="S51" s="32">
        <v>49</v>
      </c>
      <c r="T51" s="31">
        <v>43801</v>
      </c>
    </row>
    <row r="52" spans="17:20" ht="17.25">
      <c r="Q52" s="32">
        <v>50</v>
      </c>
      <c r="R52" s="5">
        <f t="shared" si="0"/>
        <v>43444</v>
      </c>
      <c r="S52" s="32">
        <v>50</v>
      </c>
      <c r="T52" s="31">
        <v>43808</v>
      </c>
    </row>
    <row r="53" spans="17:20" ht="17.25">
      <c r="Q53" s="32">
        <v>51</v>
      </c>
      <c r="R53" s="5">
        <f t="shared" si="0"/>
        <v>43451</v>
      </c>
      <c r="S53" s="32">
        <v>51</v>
      </c>
      <c r="T53" s="31">
        <v>43815</v>
      </c>
    </row>
    <row r="54" spans="17:20" ht="17.25">
      <c r="Q54" s="32">
        <v>52</v>
      </c>
      <c r="R54" s="5">
        <f t="shared" si="0"/>
        <v>43458</v>
      </c>
      <c r="S54" s="32">
        <v>52</v>
      </c>
      <c r="T54" s="31">
        <v>43822</v>
      </c>
    </row>
    <row r="55" spans="17:20" ht="17.25">
      <c r="Q55" s="32">
        <v>53</v>
      </c>
      <c r="R55" s="5">
        <f t="shared" si="0"/>
        <v>43465</v>
      </c>
      <c r="S55" s="32">
        <v>53</v>
      </c>
      <c r="T55" s="31">
        <v>43829</v>
      </c>
    </row>
    <row r="56" spans="17:21" ht="17.25">
      <c r="Q56" s="4"/>
      <c r="R56" s="5"/>
      <c r="S56" s="5"/>
      <c r="T56" s="31"/>
      <c r="U56" s="32"/>
    </row>
    <row r="57" spans="17:20" ht="15">
      <c r="Q57" s="4"/>
      <c r="R57" s="5"/>
      <c r="S57" s="5"/>
      <c r="T57" s="31"/>
    </row>
    <row r="58" spans="17:19" ht="15">
      <c r="Q58" s="4"/>
      <c r="R58" s="5"/>
      <c r="S58" s="5"/>
    </row>
    <row r="59" spans="17:19" ht="15">
      <c r="Q59" s="4"/>
      <c r="R59" s="5"/>
      <c r="S59" s="5"/>
    </row>
    <row r="60" spans="17:19" ht="15">
      <c r="Q60" s="4"/>
      <c r="R60" s="5"/>
      <c r="S60" s="5"/>
    </row>
    <row r="61" spans="17:19" ht="15">
      <c r="Q61" s="4"/>
      <c r="R61" s="5"/>
      <c r="S61" s="5"/>
    </row>
    <row r="62" spans="17:19" ht="15">
      <c r="Q62" s="4"/>
      <c r="R62" s="5"/>
      <c r="S62" s="5"/>
    </row>
  </sheetData>
  <sheetProtection password="CE57" sheet="1" selectLockedCells="1"/>
  <mergeCells count="35">
    <mergeCell ref="I12:I17"/>
    <mergeCell ref="A18:I18"/>
    <mergeCell ref="A19:A24"/>
    <mergeCell ref="G19:G24"/>
    <mergeCell ref="H19:H24"/>
    <mergeCell ref="I19:I24"/>
    <mergeCell ref="A12:A17"/>
    <mergeCell ref="G12:G17"/>
    <mergeCell ref="H12:H17"/>
    <mergeCell ref="W1:AD11"/>
    <mergeCell ref="A6:C6"/>
    <mergeCell ref="D6:E6"/>
    <mergeCell ref="A2:I2"/>
    <mergeCell ref="A4:C4"/>
    <mergeCell ref="D4:E4"/>
    <mergeCell ref="A5:C5"/>
    <mergeCell ref="D5:E5"/>
    <mergeCell ref="A8:C8"/>
    <mergeCell ref="A7:C7"/>
    <mergeCell ref="G33:G38"/>
    <mergeCell ref="G26:G31"/>
    <mergeCell ref="H26:H31"/>
    <mergeCell ref="I26:I31"/>
    <mergeCell ref="H33:H38"/>
    <mergeCell ref="I33:I38"/>
    <mergeCell ref="A10:I10"/>
    <mergeCell ref="A39:I39"/>
    <mergeCell ref="A26:A31"/>
    <mergeCell ref="A40:A45"/>
    <mergeCell ref="G40:G45"/>
    <mergeCell ref="H40:H45"/>
    <mergeCell ref="I40:I45"/>
    <mergeCell ref="A25:I25"/>
    <mergeCell ref="A32:I32"/>
    <mergeCell ref="A33:A38"/>
  </mergeCells>
  <dataValidations count="6">
    <dataValidation type="list" allowBlank="1" showErrorMessage="1" sqref="D5:F5">
      <formula1>$N$2:$N$5</formula1>
      <formula2>0</formula2>
    </dataValidation>
    <dataValidation type="list" allowBlank="1" showErrorMessage="1" sqref="F40:F45 F19:F24 F26:F31 F33:F38 F12:F17">
      <formula1>$P$26:$P$37</formula1>
      <formula2>0</formula2>
    </dataValidation>
    <dataValidation type="list" allowBlank="1" showErrorMessage="1" sqref="E40:E45 E19:E24 E26:E31 E33:E38 E12:E17">
      <formula1>$P$18:$P$24</formula1>
      <formula2>0</formula2>
    </dataValidation>
    <dataValidation type="list" allowBlank="1" showInputMessage="1" showErrorMessage="1" sqref="D8">
      <formula1>$M$19:$M$22</formula1>
    </dataValidation>
    <dataValidation type="list" allowBlank="1" showInputMessage="1" showErrorMessage="1" sqref="D7">
      <formula1>$R$1:$S$1</formula1>
    </dataValidation>
    <dataValidation type="list" allowBlank="1" showInputMessage="1" showErrorMessage="1" sqref="D6:E6">
      <formula1>$L$19:$L$30</formula1>
    </dataValidation>
  </dataValidations>
  <printOptions/>
  <pageMargins left="0.75" right="0.75" top="0.98" bottom="0.98" header="0.51" footer="0.51"/>
  <pageSetup fitToHeight="1" fitToWidth="1" horizontalDpi="300" verticalDpi="300" orientation="landscape" paperSize="9" scale="5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virgilia jeannier</dc:creator>
  <cp:keywords/>
  <dc:description/>
  <cp:lastModifiedBy>DSDEN</cp:lastModifiedBy>
  <cp:lastPrinted>2016-09-30T11:12:23Z</cp:lastPrinted>
  <dcterms:created xsi:type="dcterms:W3CDTF">2016-09-30T11:13:00Z</dcterms:created>
  <dcterms:modified xsi:type="dcterms:W3CDTF">2018-08-29T08:27:55Z</dcterms:modified>
  <cp:category/>
  <cp:version/>
  <cp:contentType/>
  <cp:contentStatus/>
</cp:coreProperties>
</file>